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ls-flsv-001\民事局\民事第二課\民事第二課共通\令和4年度\10_相続土地国庫帰属制度\75 ＨＰ関連\220929_政令公布\負担金自動算定シート\"/>
    </mc:Choice>
  </mc:AlternateContent>
  <workbookProtection workbookAlgorithmName="SHA-512" workbookHashValue="Kr2Q00m7u8gjmKEosBrTWI1pabtk053gMz6Ep0bnkri7CsM+DBmDOjXXRzLQT7mU4MVPtgalZup9bUPbvNp+Bw==" workbookSaltValue="HduAJ5TM8fqHlum6nYKhQQ==" workbookSpinCount="100000" lockStructure="1"/>
  <bookViews>
    <workbookView xWindow="0" yWindow="0" windowWidth="20490" windowHeight="6780"/>
  </bookViews>
  <sheets>
    <sheet name="Sheet1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K4" i="2"/>
  <c r="G4" i="2" l="1"/>
  <c r="G7" i="2" s="1"/>
  <c r="K11" i="2" l="1"/>
  <c r="K9" i="2"/>
  <c r="K7" i="2"/>
  <c r="K10" i="2"/>
  <c r="K8" i="2"/>
  <c r="K6" i="2"/>
  <c r="K13" i="2" s="1"/>
  <c r="G11" i="2"/>
  <c r="G9" i="2"/>
  <c r="G10" i="2"/>
  <c r="G8" i="2"/>
  <c r="G13" i="2" s="1"/>
  <c r="G6" i="2"/>
  <c r="C10" i="2"/>
  <c r="C11" i="2"/>
  <c r="C9" i="2"/>
  <c r="C8" i="2"/>
  <c r="C6" i="2"/>
  <c r="C7" i="2"/>
  <c r="B16" i="1" l="1"/>
  <c r="F16" i="2"/>
  <c r="D16" i="1" s="1"/>
  <c r="B23" i="1"/>
  <c r="J16" i="2"/>
  <c r="D23" i="1" s="1"/>
  <c r="C13" i="2"/>
  <c r="B6" i="1" s="1"/>
  <c r="B16" i="2" l="1"/>
  <c r="D6" i="1" l="1"/>
</calcChain>
</file>

<file path=xl/sharedStrings.xml><?xml version="1.0" encoding="utf-8"?>
<sst xmlns="http://schemas.openxmlformats.org/spreadsheetml/2006/main" count="59" uniqueCount="36">
  <si>
    <t>面積</t>
    <rPh sb="0" eb="2">
      <t>メンセキ</t>
    </rPh>
    <phoneticPr fontId="1"/>
  </si>
  <si>
    <t>㎡</t>
    <phoneticPr fontId="1"/>
  </si>
  <si>
    <t>負担金額</t>
    <rPh sb="0" eb="3">
      <t>フタンキン</t>
    </rPh>
    <rPh sb="3" eb="4">
      <t>ガク</t>
    </rPh>
    <phoneticPr fontId="1"/>
  </si>
  <si>
    <t>円</t>
    <rPh sb="0" eb="1">
      <t>エン</t>
    </rPh>
    <phoneticPr fontId="1"/>
  </si>
  <si>
    <t>50㎡以下</t>
    <phoneticPr fontId="1"/>
  </si>
  <si>
    <t>50㎡超100㎡以下</t>
    <phoneticPr fontId="1"/>
  </si>
  <si>
    <t>100㎡超200㎡以下</t>
    <phoneticPr fontId="1"/>
  </si>
  <si>
    <t>200㎡超400㎡以下</t>
    <phoneticPr fontId="1"/>
  </si>
  <si>
    <t>400㎡超800㎡以下</t>
    <phoneticPr fontId="1"/>
  </si>
  <si>
    <t>800㎡超</t>
    <rPh sb="4" eb="5">
      <t>コ</t>
    </rPh>
    <phoneticPr fontId="1"/>
  </si>
  <si>
    <t>申請土地の面積</t>
    <rPh sb="0" eb="2">
      <t>シンセイ</t>
    </rPh>
    <rPh sb="2" eb="4">
      <t>トチ</t>
    </rPh>
    <rPh sb="5" eb="7">
      <t>メンセキ</t>
    </rPh>
    <phoneticPr fontId="1"/>
  </si>
  <si>
    <t>※一括申請の場合は合計面積を記入してください。</t>
    <rPh sb="1" eb="3">
      <t>イッカツ</t>
    </rPh>
    <rPh sb="3" eb="5">
      <t>シンセイ</t>
    </rPh>
    <rPh sb="6" eb="8">
      <t>バアイ</t>
    </rPh>
    <rPh sb="9" eb="11">
      <t>ゴウケイ</t>
    </rPh>
    <rPh sb="11" eb="13">
      <t>メンセキ</t>
    </rPh>
    <rPh sb="14" eb="16">
      <t>キニュウ</t>
    </rPh>
    <phoneticPr fontId="1"/>
  </si>
  <si>
    <t>①宅地</t>
    <rPh sb="1" eb="3">
      <t>タクチ</t>
    </rPh>
    <phoneticPr fontId="1"/>
  </si>
  <si>
    <t>②農用地</t>
    <rPh sb="1" eb="4">
      <t>ノウヨウチ</t>
    </rPh>
    <phoneticPr fontId="1"/>
  </si>
  <si>
    <t>250㎡以下</t>
    <phoneticPr fontId="1"/>
  </si>
  <si>
    <t>250㎡超500㎡以下</t>
    <phoneticPr fontId="1"/>
  </si>
  <si>
    <t>500㎡超1,000㎡以下</t>
    <phoneticPr fontId="1"/>
  </si>
  <si>
    <t>1,000㎡超2,000㎡以下</t>
    <phoneticPr fontId="1"/>
  </si>
  <si>
    <t>2,000㎡超4,000㎡以下</t>
    <phoneticPr fontId="1"/>
  </si>
  <si>
    <t>4,000㎡超</t>
    <rPh sb="6" eb="7">
      <t>コ</t>
    </rPh>
    <phoneticPr fontId="1"/>
  </si>
  <si>
    <t>③森林</t>
    <rPh sb="1" eb="3">
      <t>シンリン</t>
    </rPh>
    <phoneticPr fontId="1"/>
  </si>
  <si>
    <t>750㎡以下</t>
    <phoneticPr fontId="1"/>
  </si>
  <si>
    <t>750㎡超1,500㎡以下</t>
    <phoneticPr fontId="1"/>
  </si>
  <si>
    <t>1,500㎡超3,000㎡以下</t>
    <phoneticPr fontId="1"/>
  </si>
  <si>
    <t>3,000㎡超6,000㎡以下</t>
    <phoneticPr fontId="1"/>
  </si>
  <si>
    <t>6,000㎡超12,000㎡以下</t>
    <phoneticPr fontId="1"/>
  </si>
  <si>
    <t>12,000㎡超</t>
    <rPh sb="7" eb="8">
      <t>コ</t>
    </rPh>
    <phoneticPr fontId="1"/>
  </si>
  <si>
    <t>※計算用シート（手入力しない）</t>
    <rPh sb="1" eb="3">
      <t>ケイサン</t>
    </rPh>
    <rPh sb="3" eb="4">
      <t>ヨウ</t>
    </rPh>
    <rPh sb="8" eb="11">
      <t>テニュウリョク</t>
    </rPh>
    <phoneticPr fontId="1"/>
  </si>
  <si>
    <r>
      <t>イ　</t>
    </r>
    <r>
      <rPr>
        <b/>
        <sz val="14"/>
        <color theme="1"/>
        <rFont val="メイリオ"/>
        <family val="3"/>
        <charset val="128"/>
      </rPr>
      <t>農用地区域</t>
    </r>
    <r>
      <rPr>
        <sz val="14"/>
        <color theme="1"/>
        <rFont val="メイリオ"/>
        <family val="3"/>
        <charset val="128"/>
      </rPr>
      <t>内の農地</t>
    </r>
    <phoneticPr fontId="1"/>
  </si>
  <si>
    <r>
      <t>ウ　</t>
    </r>
    <r>
      <rPr>
        <b/>
        <sz val="14"/>
        <color theme="1"/>
        <rFont val="メイリオ"/>
        <family val="3"/>
        <charset val="128"/>
      </rPr>
      <t>土地改良事業等の施行区域</t>
    </r>
    <r>
      <rPr>
        <sz val="14"/>
        <color theme="1"/>
        <rFont val="メイリオ"/>
        <family val="3"/>
        <charset val="128"/>
      </rPr>
      <t>内の農地</t>
    </r>
    <phoneticPr fontId="1"/>
  </si>
  <si>
    <t>⬅あなたの土地の負担金はこちら！</t>
    <rPh sb="5" eb="7">
      <t>トチ</t>
    </rPh>
    <rPh sb="8" eb="11">
      <t>フタンキン</t>
    </rPh>
    <phoneticPr fontId="1"/>
  </si>
  <si>
    <t>※　負担金の算定方法の考え方については、法務省ホームページに詳しく掲載しています。</t>
    <rPh sb="2" eb="5">
      <t>フタンキン</t>
    </rPh>
    <rPh sb="6" eb="10">
      <t>サンテイホウホウ</t>
    </rPh>
    <rPh sb="11" eb="12">
      <t>カンガ</t>
    </rPh>
    <rPh sb="13" eb="14">
      <t>カタ</t>
    </rPh>
    <rPh sb="20" eb="23">
      <t>ホウムショウ</t>
    </rPh>
    <rPh sb="30" eb="31">
      <t>クワ</t>
    </rPh>
    <rPh sb="33" eb="35">
      <t>ケイサイ</t>
    </rPh>
    <phoneticPr fontId="1"/>
  </si>
  <si>
    <r>
      <rPr>
        <sz val="18"/>
        <color theme="1"/>
        <rFont val="メイリオ"/>
        <family val="3"/>
        <charset val="128"/>
      </rPr>
      <t>①　</t>
    </r>
    <r>
      <rPr>
        <b/>
        <sz val="18"/>
        <color rgb="FF0070C0"/>
        <rFont val="メイリオ"/>
        <family val="3"/>
        <charset val="128"/>
      </rPr>
      <t>宅地</t>
    </r>
    <r>
      <rPr>
        <sz val="14"/>
        <color theme="1"/>
        <rFont val="メイリオ"/>
        <family val="3"/>
        <charset val="128"/>
      </rPr>
      <t>のうち、</t>
    </r>
    <r>
      <rPr>
        <b/>
        <sz val="14"/>
        <color theme="1"/>
        <rFont val="メイリオ"/>
        <family val="3"/>
        <charset val="128"/>
      </rPr>
      <t>市街化区域</t>
    </r>
    <r>
      <rPr>
        <sz val="14"/>
        <color theme="1"/>
        <rFont val="メイリオ"/>
        <family val="3"/>
        <charset val="128"/>
      </rPr>
      <t>又は</t>
    </r>
    <r>
      <rPr>
        <b/>
        <sz val="14"/>
        <color theme="1"/>
        <rFont val="メイリオ"/>
        <family val="3"/>
        <charset val="128"/>
      </rPr>
      <t>用途地域</t>
    </r>
    <r>
      <rPr>
        <sz val="14"/>
        <color theme="1"/>
        <rFont val="メイリオ"/>
        <family val="3"/>
        <charset val="128"/>
      </rPr>
      <t>が指定されている地域内の土地</t>
    </r>
    <rPh sb="2" eb="4">
      <t>タクチ</t>
    </rPh>
    <phoneticPr fontId="1"/>
  </si>
  <si>
    <r>
      <t>ア　</t>
    </r>
    <r>
      <rPr>
        <b/>
        <sz val="14"/>
        <color theme="1"/>
        <rFont val="メイリオ"/>
        <family val="3"/>
        <charset val="128"/>
      </rPr>
      <t>市街化区域</t>
    </r>
    <r>
      <rPr>
        <sz val="14"/>
        <color theme="1"/>
        <rFont val="メイリオ"/>
        <family val="3"/>
        <charset val="128"/>
      </rPr>
      <t>又は</t>
    </r>
    <r>
      <rPr>
        <b/>
        <sz val="14"/>
        <color theme="1"/>
        <rFont val="メイリオ"/>
        <family val="3"/>
        <charset val="128"/>
      </rPr>
      <t>用途地域</t>
    </r>
    <r>
      <rPr>
        <sz val="14"/>
        <color theme="1"/>
        <rFont val="メイリオ"/>
        <family val="3"/>
        <charset val="128"/>
      </rPr>
      <t>が指定されている地域内の農地</t>
    </r>
    <phoneticPr fontId="1"/>
  </si>
  <si>
    <r>
      <rPr>
        <sz val="18"/>
        <color theme="1"/>
        <rFont val="メイリオ"/>
        <family val="3"/>
        <charset val="128"/>
      </rPr>
      <t>③　</t>
    </r>
    <r>
      <rPr>
        <b/>
        <sz val="18"/>
        <color rgb="FF00B050"/>
        <rFont val="メイリオ"/>
        <family val="3"/>
        <charset val="128"/>
      </rPr>
      <t>森林</t>
    </r>
    <r>
      <rPr>
        <sz val="14"/>
        <color theme="1"/>
        <rFont val="メイリオ"/>
        <family val="3"/>
        <charset val="128"/>
      </rPr>
      <t>として利用されている土地</t>
    </r>
    <phoneticPr fontId="1"/>
  </si>
  <si>
    <r>
      <rPr>
        <sz val="18"/>
        <color theme="1"/>
        <rFont val="メイリオ"/>
        <family val="3"/>
        <charset val="128"/>
      </rPr>
      <t>②　</t>
    </r>
    <r>
      <rPr>
        <b/>
        <sz val="18"/>
        <color rgb="FFFF3300"/>
        <rFont val="メイリオ"/>
        <family val="3"/>
        <charset val="128"/>
      </rPr>
      <t>農用地</t>
    </r>
    <r>
      <rPr>
        <sz val="14"/>
        <color theme="1"/>
        <rFont val="メイリオ"/>
        <family val="3"/>
        <charset val="128"/>
      </rPr>
      <t>として利用されている土地のうち、次のいずれかに掲げるもの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</si>
</sst>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b/>
      <sz val="14"/>
      <color rgb="FF00B050"/>
      <name val="メイリオ"/>
      <family val="3"/>
      <charset val="128"/>
    </font>
    <font>
      <b/>
      <sz val="14"/>
      <color rgb="FFFF330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b/>
      <sz val="18"/>
      <color rgb="FFFF3300"/>
      <name val="メイリオ"/>
      <family val="3"/>
      <charset val="128"/>
    </font>
    <font>
      <b/>
      <sz val="18"/>
      <color rgb="FF00B05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メイリオ"/>
      <family val="3"/>
      <charset val="128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5" tint="0.39997558519241921"/>
      </left>
      <right/>
      <top style="medium">
        <color theme="5" tint="0.39997558519241921"/>
      </top>
      <bottom/>
      <diagonal/>
    </border>
    <border>
      <left/>
      <right/>
      <top style="medium">
        <color theme="5" tint="0.39997558519241921"/>
      </top>
      <bottom/>
      <diagonal/>
    </border>
    <border>
      <left/>
      <right style="medium">
        <color theme="5" tint="0.39997558519241921"/>
      </right>
      <top style="medium">
        <color theme="5" tint="0.39997558519241921"/>
      </top>
      <bottom/>
      <diagonal/>
    </border>
    <border>
      <left style="medium">
        <color theme="5" tint="0.39997558519241921"/>
      </left>
      <right/>
      <top/>
      <bottom/>
      <diagonal/>
    </border>
    <border>
      <left/>
      <right style="medium">
        <color theme="5" tint="0.39997558519241921"/>
      </right>
      <top/>
      <bottom/>
      <diagonal/>
    </border>
    <border>
      <left style="medium">
        <color theme="5" tint="0.39997558519241921"/>
      </left>
      <right/>
      <top/>
      <bottom style="medium">
        <color theme="5" tint="0.39997558519241921"/>
      </bottom>
      <diagonal/>
    </border>
    <border>
      <left/>
      <right/>
      <top/>
      <bottom style="medium">
        <color theme="5" tint="0.39997558519241921"/>
      </bottom>
      <diagonal/>
    </border>
    <border>
      <left/>
      <right style="medium">
        <color theme="5" tint="0.39997558519241921"/>
      </right>
      <top/>
      <bottom style="medium">
        <color theme="5" tint="0.39997558519241921"/>
      </bottom>
      <diagonal/>
    </border>
    <border>
      <left style="medium">
        <color theme="5" tint="0.39997558519241921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vertical="center" wrapText="1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Border="1" applyProtection="1">
      <alignment vertical="center"/>
      <protection locked="0"/>
    </xf>
    <xf numFmtId="0" fontId="2" fillId="4" borderId="7" xfId="0" applyFont="1" applyFill="1" applyBorder="1" applyAlignment="1">
      <alignment vertical="center"/>
    </xf>
    <xf numFmtId="0" fontId="3" fillId="4" borderId="8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11" xfId="0" applyFont="1" applyFill="1" applyBorder="1">
      <alignment vertical="center"/>
    </xf>
    <xf numFmtId="176" fontId="3" fillId="3" borderId="16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176" fontId="3" fillId="2" borderId="18" xfId="0" applyNumberFormat="1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0" borderId="0" xfId="0" applyFont="1">
      <alignment vertical="center"/>
    </xf>
    <xf numFmtId="0" fontId="3" fillId="4" borderId="10" xfId="0" applyFont="1" applyFill="1" applyBorder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3" borderId="18" xfId="0" applyFont="1" applyFill="1" applyBorder="1" applyAlignment="1">
      <alignment vertical="center"/>
    </xf>
    <xf numFmtId="176" fontId="3" fillId="3" borderId="0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4" borderId="7" xfId="0" applyFont="1" applyFill="1" applyBorder="1" applyAlignment="1">
      <alignment vertical="center"/>
    </xf>
    <xf numFmtId="0" fontId="11" fillId="0" borderId="0" xfId="0" applyFont="1">
      <alignment vertical="center"/>
    </xf>
    <xf numFmtId="0" fontId="5" fillId="3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13" fillId="0" borderId="0" xfId="1" applyFont="1" applyProtection="1">
      <alignment vertical="center"/>
      <protection locked="0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j.go.jp/MINJI/minji05_00457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80" zoomScaleNormal="80" workbookViewId="0">
      <selection activeCell="B4" sqref="B4"/>
    </sheetView>
  </sheetViews>
  <sheetFormatPr defaultRowHeight="18.75" x14ac:dyDescent="0.4"/>
  <cols>
    <col min="1" max="2" width="15.625" customWidth="1"/>
    <col min="3" max="3" width="7.625" customWidth="1"/>
    <col min="4" max="8" width="15.625" customWidth="1"/>
  </cols>
  <sheetData>
    <row r="1" spans="1:8" ht="19.5" thickBot="1" x14ac:dyDescent="0.45"/>
    <row r="2" spans="1:8" ht="29.25" thickBot="1" x14ac:dyDescent="0.45">
      <c r="A2" s="42" t="s">
        <v>32</v>
      </c>
      <c r="B2" s="19"/>
      <c r="C2" s="19"/>
      <c r="D2" s="19"/>
      <c r="E2" s="19"/>
      <c r="F2" s="19"/>
      <c r="G2" s="19"/>
      <c r="H2" s="20"/>
    </row>
    <row r="3" spans="1:8" ht="22.5" x14ac:dyDescent="0.4">
      <c r="A3" s="21"/>
      <c r="B3" s="22"/>
      <c r="C3" s="22"/>
      <c r="D3" s="22"/>
      <c r="E3" s="22"/>
      <c r="F3" s="22"/>
      <c r="G3" s="22"/>
      <c r="H3" s="23"/>
    </row>
    <row r="4" spans="1:8" ht="22.5" x14ac:dyDescent="0.4">
      <c r="A4" s="24" t="s">
        <v>0</v>
      </c>
      <c r="B4" s="47"/>
      <c r="C4" s="25" t="s">
        <v>1</v>
      </c>
      <c r="D4" s="25" t="s">
        <v>11</v>
      </c>
      <c r="E4" s="25"/>
      <c r="F4" s="25"/>
      <c r="G4" s="25"/>
      <c r="H4" s="26"/>
    </row>
    <row r="5" spans="1:8" ht="22.5" x14ac:dyDescent="0.4">
      <c r="A5" s="24"/>
      <c r="B5" s="27"/>
      <c r="C5" s="25"/>
      <c r="D5" s="25"/>
      <c r="E5" s="25"/>
      <c r="F5" s="25"/>
      <c r="G5" s="25"/>
      <c r="H5" s="26"/>
    </row>
    <row r="6" spans="1:8" ht="22.5" x14ac:dyDescent="0.4">
      <c r="A6" s="28" t="s">
        <v>2</v>
      </c>
      <c r="B6" s="29">
        <f>Sheet2!C13</f>
        <v>0</v>
      </c>
      <c r="C6" s="30" t="s">
        <v>3</v>
      </c>
      <c r="D6" s="46" t="str">
        <f>Sheet2!B16</f>
        <v/>
      </c>
      <c r="E6" s="25"/>
      <c r="F6" s="25"/>
      <c r="G6" s="25"/>
      <c r="H6" s="26"/>
    </row>
    <row r="7" spans="1:8" ht="23.25" thickBot="1" x14ac:dyDescent="0.45">
      <c r="A7" s="31"/>
      <c r="B7" s="32"/>
      <c r="C7" s="32"/>
      <c r="D7" s="32"/>
      <c r="E7" s="32"/>
      <c r="F7" s="32"/>
      <c r="G7" s="32"/>
      <c r="H7" s="33"/>
    </row>
    <row r="8" spans="1:8" ht="23.25" thickBot="1" x14ac:dyDescent="0.45">
      <c r="A8" s="34"/>
      <c r="B8" s="34"/>
      <c r="C8" s="34"/>
      <c r="D8" s="34"/>
      <c r="E8" s="34"/>
      <c r="F8" s="34"/>
      <c r="G8" s="34"/>
      <c r="H8" s="34"/>
    </row>
    <row r="9" spans="1:8" ht="28.5" x14ac:dyDescent="0.4">
      <c r="A9" s="18" t="s">
        <v>35</v>
      </c>
      <c r="B9" s="19"/>
      <c r="C9" s="19"/>
      <c r="D9" s="19"/>
      <c r="E9" s="19"/>
      <c r="F9" s="19"/>
      <c r="G9" s="19"/>
      <c r="H9" s="20"/>
    </row>
    <row r="10" spans="1:8" ht="22.5" x14ac:dyDescent="0.4">
      <c r="A10" s="35"/>
      <c r="B10" s="36" t="s">
        <v>33</v>
      </c>
      <c r="C10" s="37"/>
      <c r="D10" s="37"/>
      <c r="E10" s="37"/>
      <c r="F10" s="37"/>
      <c r="G10" s="37"/>
      <c r="H10" s="38"/>
    </row>
    <row r="11" spans="1:8" ht="22.5" x14ac:dyDescent="0.4">
      <c r="A11" s="35"/>
      <c r="B11" s="36" t="s">
        <v>28</v>
      </c>
      <c r="C11" s="37"/>
      <c r="D11" s="37"/>
      <c r="E11" s="37"/>
      <c r="F11" s="37"/>
      <c r="G11" s="37"/>
      <c r="H11" s="38"/>
    </row>
    <row r="12" spans="1:8" ht="24" customHeight="1" x14ac:dyDescent="0.4">
      <c r="A12" s="35"/>
      <c r="B12" s="50" t="s">
        <v>29</v>
      </c>
      <c r="C12" s="51"/>
      <c r="D12" s="51"/>
      <c r="E12" s="51"/>
      <c r="F12" s="51"/>
      <c r="G12" s="51"/>
      <c r="H12" s="38"/>
    </row>
    <row r="13" spans="1:8" ht="22.5" x14ac:dyDescent="0.4">
      <c r="A13" s="24"/>
      <c r="B13" s="39"/>
      <c r="C13" s="25"/>
      <c r="D13" s="25"/>
      <c r="E13" s="25"/>
      <c r="F13" s="25"/>
      <c r="G13" s="25"/>
      <c r="H13" s="26"/>
    </row>
    <row r="14" spans="1:8" ht="22.5" x14ac:dyDescent="0.4">
      <c r="A14" s="24" t="s">
        <v>0</v>
      </c>
      <c r="B14" s="47"/>
      <c r="C14" s="25" t="s">
        <v>1</v>
      </c>
      <c r="D14" s="25" t="s">
        <v>11</v>
      </c>
      <c r="E14" s="25"/>
      <c r="F14" s="25"/>
      <c r="G14" s="25"/>
      <c r="H14" s="26"/>
    </row>
    <row r="15" spans="1:8" ht="22.5" x14ac:dyDescent="0.4">
      <c r="A15" s="24"/>
      <c r="B15" s="40"/>
      <c r="C15" s="25"/>
      <c r="D15" s="25"/>
      <c r="E15" s="25"/>
      <c r="F15" s="25"/>
      <c r="G15" s="25"/>
      <c r="H15" s="26"/>
    </row>
    <row r="16" spans="1:8" ht="22.5" x14ac:dyDescent="0.4">
      <c r="A16" s="28" t="s">
        <v>2</v>
      </c>
      <c r="B16" s="41">
        <f>Sheet2!G13</f>
        <v>0</v>
      </c>
      <c r="C16" s="25" t="s">
        <v>3</v>
      </c>
      <c r="D16" s="45" t="str">
        <f>Sheet2!F16</f>
        <v/>
      </c>
      <c r="E16" s="25"/>
      <c r="F16" s="25"/>
      <c r="G16" s="25"/>
      <c r="H16" s="26"/>
    </row>
    <row r="17" spans="1:8" ht="23.25" thickBot="1" x14ac:dyDescent="0.45">
      <c r="A17" s="31"/>
      <c r="B17" s="32"/>
      <c r="C17" s="32"/>
      <c r="D17" s="32"/>
      <c r="E17" s="32"/>
      <c r="F17" s="32"/>
      <c r="G17" s="32"/>
      <c r="H17" s="33"/>
    </row>
    <row r="18" spans="1:8" ht="23.25" thickBot="1" x14ac:dyDescent="0.45">
      <c r="A18" s="34"/>
      <c r="B18" s="34"/>
      <c r="C18" s="34"/>
      <c r="D18" s="34"/>
      <c r="E18" s="34"/>
      <c r="F18" s="34"/>
      <c r="G18" s="34"/>
      <c r="H18" s="34"/>
    </row>
    <row r="19" spans="1:8" ht="28.5" x14ac:dyDescent="0.4">
      <c r="A19" s="18" t="s">
        <v>34</v>
      </c>
      <c r="B19" s="19"/>
      <c r="C19" s="19"/>
      <c r="D19" s="19"/>
      <c r="E19" s="19"/>
      <c r="F19" s="19"/>
      <c r="G19" s="19"/>
      <c r="H19" s="20"/>
    </row>
    <row r="20" spans="1:8" ht="22.5" x14ac:dyDescent="0.4">
      <c r="A20" s="24"/>
      <c r="B20" s="25"/>
      <c r="C20" s="25"/>
      <c r="D20" s="25"/>
      <c r="E20" s="25"/>
      <c r="F20" s="25"/>
      <c r="G20" s="25"/>
      <c r="H20" s="26"/>
    </row>
    <row r="21" spans="1:8" ht="22.5" x14ac:dyDescent="0.4">
      <c r="A21" s="24" t="s">
        <v>0</v>
      </c>
      <c r="B21" s="47"/>
      <c r="C21" s="25" t="s">
        <v>1</v>
      </c>
      <c r="D21" s="25" t="s">
        <v>11</v>
      </c>
      <c r="E21" s="25"/>
      <c r="F21" s="25"/>
      <c r="G21" s="25"/>
      <c r="H21" s="26"/>
    </row>
    <row r="22" spans="1:8" ht="22.5" x14ac:dyDescent="0.4">
      <c r="A22" s="24"/>
      <c r="B22" s="40"/>
      <c r="C22" s="25"/>
      <c r="D22" s="25"/>
      <c r="E22" s="25"/>
      <c r="F22" s="25"/>
      <c r="G22" s="25"/>
      <c r="H22" s="26"/>
    </row>
    <row r="23" spans="1:8" ht="22.5" x14ac:dyDescent="0.4">
      <c r="A23" s="24" t="s">
        <v>2</v>
      </c>
      <c r="B23" s="41">
        <f>Sheet2!K13</f>
        <v>0</v>
      </c>
      <c r="C23" s="25" t="s">
        <v>3</v>
      </c>
      <c r="D23" s="44" t="str">
        <f>Sheet2!J16</f>
        <v/>
      </c>
      <c r="E23" s="25"/>
      <c r="F23" s="25"/>
      <c r="G23" s="25"/>
      <c r="H23" s="26"/>
    </row>
    <row r="24" spans="1:8" ht="23.25" thickBot="1" x14ac:dyDescent="0.45">
      <c r="A24" s="31"/>
      <c r="B24" s="32"/>
      <c r="C24" s="32"/>
      <c r="D24" s="32"/>
      <c r="E24" s="32"/>
      <c r="F24" s="32"/>
      <c r="G24" s="32"/>
      <c r="H24" s="33"/>
    </row>
    <row r="26" spans="1:8" ht="22.5" x14ac:dyDescent="0.4">
      <c r="A26" s="49" t="s">
        <v>31</v>
      </c>
    </row>
  </sheetData>
  <sheetProtection algorithmName="SHA-512" hashValue="WSOK/MJo3UOQ7cDD8x7EedD4Jk25uktyJhefCPRTVsu0zBRvijN4laPXBYsDUSFC/ur8zchEGLPkkpusDJbfPg==" saltValue="zSqXrXcWMZHFqIYy2eL/aw==" spinCount="100000" sheet="1" objects="1" scenarios="1"/>
  <mergeCells count="1">
    <mergeCell ref="B12:G12"/>
  </mergeCells>
  <phoneticPr fontId="1"/>
  <dataValidations count="1">
    <dataValidation imeMode="off" allowBlank="1" showInputMessage="1" showErrorMessage="1" sqref="B4 B14 B21"/>
  </dataValidations>
  <hyperlinks>
    <hyperlink ref="A2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G10" sqref="G10"/>
    </sheetView>
  </sheetViews>
  <sheetFormatPr defaultRowHeight="18.75" x14ac:dyDescent="0.4"/>
  <cols>
    <col min="2" max="2" width="20.75" customWidth="1"/>
    <col min="3" max="3" width="10.5" customWidth="1"/>
    <col min="6" max="6" width="21.5" customWidth="1"/>
    <col min="7" max="7" width="11.375" customWidth="1"/>
    <col min="10" max="10" width="20.125" customWidth="1"/>
    <col min="11" max="11" width="11.25" customWidth="1"/>
  </cols>
  <sheetData>
    <row r="1" spans="1:12" ht="19.5" thickBot="1" x14ac:dyDescent="0.45">
      <c r="A1" t="s">
        <v>27</v>
      </c>
    </row>
    <row r="2" spans="1:12" ht="19.5" thickBot="1" x14ac:dyDescent="0.45">
      <c r="B2" s="10" t="s">
        <v>12</v>
      </c>
      <c r="C2" s="11"/>
      <c r="D2" s="12"/>
      <c r="F2" s="10" t="s">
        <v>13</v>
      </c>
      <c r="G2" s="11"/>
      <c r="H2" s="12"/>
      <c r="J2" s="10" t="s">
        <v>20</v>
      </c>
      <c r="K2" s="11"/>
      <c r="L2" s="12"/>
    </row>
    <row r="3" spans="1:12" x14ac:dyDescent="0.4">
      <c r="B3" s="13"/>
      <c r="C3" s="14"/>
      <c r="D3" s="15"/>
      <c r="E3" s="16"/>
      <c r="F3" s="13"/>
      <c r="G3" s="14"/>
      <c r="H3" s="15"/>
      <c r="I3" s="16"/>
      <c r="J3" s="13"/>
      <c r="K3" s="14"/>
      <c r="L3" s="15"/>
    </row>
    <row r="4" spans="1:12" x14ac:dyDescent="0.4">
      <c r="B4" s="3" t="s">
        <v>10</v>
      </c>
      <c r="C4" s="1">
        <f>Sheet1!B4</f>
        <v>0</v>
      </c>
      <c r="D4" s="4" t="s">
        <v>1</v>
      </c>
      <c r="F4" s="3" t="s">
        <v>10</v>
      </c>
      <c r="G4" s="1">
        <f>Sheet1!B14</f>
        <v>0</v>
      </c>
      <c r="H4" s="4" t="s">
        <v>1</v>
      </c>
      <c r="J4" s="3" t="s">
        <v>10</v>
      </c>
      <c r="K4" s="1">
        <f>Sheet1!B21</f>
        <v>0</v>
      </c>
      <c r="L4" s="4" t="s">
        <v>1</v>
      </c>
    </row>
    <row r="5" spans="1:12" x14ac:dyDescent="0.4">
      <c r="B5" s="3"/>
      <c r="C5" s="5"/>
      <c r="D5" s="4"/>
      <c r="F5" s="3"/>
      <c r="G5" s="5"/>
      <c r="H5" s="4"/>
      <c r="J5" s="3"/>
      <c r="K5" s="5"/>
      <c r="L5" s="4"/>
    </row>
    <row r="6" spans="1:12" x14ac:dyDescent="0.4">
      <c r="B6" s="3" t="s">
        <v>4</v>
      </c>
      <c r="C6" s="5">
        <f>ROUNDDOWN(C4*4070+208000,-3)</f>
        <v>208000</v>
      </c>
      <c r="D6" s="4"/>
      <c r="F6" s="3" t="s">
        <v>14</v>
      </c>
      <c r="G6" s="5">
        <f>ROUNDDOWN(G4*1210+208000,-3)</f>
        <v>208000</v>
      </c>
      <c r="H6" s="4"/>
      <c r="J6" s="3" t="s">
        <v>21</v>
      </c>
      <c r="K6" s="5">
        <f>ROUNDDOWN(K4*59+210000,-3)</f>
        <v>210000</v>
      </c>
      <c r="L6" s="4"/>
    </row>
    <row r="7" spans="1:12" x14ac:dyDescent="0.4">
      <c r="B7" s="9" t="s">
        <v>5</v>
      </c>
      <c r="C7" s="5">
        <f>ROUNDDOWN(C4*2720+276000,-3)</f>
        <v>276000</v>
      </c>
      <c r="D7" s="4"/>
      <c r="F7" s="9" t="s">
        <v>15</v>
      </c>
      <c r="G7" s="5">
        <f>ROUNDDOWN(G4*850+298000,-3)</f>
        <v>298000</v>
      </c>
      <c r="H7" s="4"/>
      <c r="J7" s="9" t="s">
        <v>22</v>
      </c>
      <c r="K7" s="5">
        <f>ROUNDDOWN(K4*24+237000,-3)</f>
        <v>237000</v>
      </c>
      <c r="L7" s="4"/>
    </row>
    <row r="8" spans="1:12" x14ac:dyDescent="0.4">
      <c r="B8" s="3" t="s">
        <v>6</v>
      </c>
      <c r="C8" s="5">
        <f>ROUNDDOWN(C4*2450+303000,-3)</f>
        <v>303000</v>
      </c>
      <c r="D8" s="4"/>
      <c r="F8" s="3" t="s">
        <v>16</v>
      </c>
      <c r="G8" s="5">
        <f>ROUNDDOWN(G4*810+318000,-3)</f>
        <v>318000</v>
      </c>
      <c r="H8" s="4"/>
      <c r="J8" s="3" t="s">
        <v>23</v>
      </c>
      <c r="K8" s="5">
        <f>ROUNDDOWN(K4*17+248000,-3)</f>
        <v>248000</v>
      </c>
      <c r="L8" s="4"/>
    </row>
    <row r="9" spans="1:12" x14ac:dyDescent="0.4">
      <c r="B9" s="3" t="s">
        <v>7</v>
      </c>
      <c r="C9" s="5">
        <f>ROUNDDOWN(C4*2250+343000,-3)</f>
        <v>343000</v>
      </c>
      <c r="D9" s="4"/>
      <c r="F9" s="3" t="s">
        <v>17</v>
      </c>
      <c r="G9" s="5">
        <f>ROUNDDOWN(G4*740+388000,-3)</f>
        <v>388000</v>
      </c>
      <c r="H9" s="4"/>
      <c r="J9" s="3" t="s">
        <v>24</v>
      </c>
      <c r="K9" s="5">
        <f>ROUNDDOWN(K4*12+263000,-3)</f>
        <v>263000</v>
      </c>
      <c r="L9" s="4"/>
    </row>
    <row r="10" spans="1:12" x14ac:dyDescent="0.4">
      <c r="B10" s="3" t="s">
        <v>8</v>
      </c>
      <c r="C10" s="5">
        <f>ROUNDDOWN(C4*2110+399000,-3)</f>
        <v>399000</v>
      </c>
      <c r="D10" s="4"/>
      <c r="F10" s="3" t="s">
        <v>18</v>
      </c>
      <c r="G10" s="5">
        <f>ROUNDDOWN(G4*650+568000,-3)</f>
        <v>568000</v>
      </c>
      <c r="H10" s="4"/>
      <c r="J10" s="3" t="s">
        <v>25</v>
      </c>
      <c r="K10" s="5">
        <f>ROUNDDOWN(K4*8+287000,-3)</f>
        <v>287000</v>
      </c>
      <c r="L10" s="4"/>
    </row>
    <row r="11" spans="1:12" x14ac:dyDescent="0.4">
      <c r="B11" s="3" t="s">
        <v>9</v>
      </c>
      <c r="C11" s="5">
        <f>ROUNDDOWN(C4*2010+479000,-3)</f>
        <v>479000</v>
      </c>
      <c r="D11" s="4"/>
      <c r="F11" s="3" t="s">
        <v>19</v>
      </c>
      <c r="G11" s="5">
        <f>ROUNDDOWN(G4*640+608000,-3)</f>
        <v>608000</v>
      </c>
      <c r="H11" s="4"/>
      <c r="J11" s="3" t="s">
        <v>26</v>
      </c>
      <c r="K11" s="5">
        <f>ROUNDDOWN(K4*6+311000,-3)</f>
        <v>311000</v>
      </c>
      <c r="L11" s="4"/>
    </row>
    <row r="12" spans="1:12" x14ac:dyDescent="0.4">
      <c r="B12" s="3"/>
      <c r="C12" s="5"/>
      <c r="D12" s="4"/>
      <c r="F12" s="3"/>
      <c r="G12" s="5"/>
      <c r="H12" s="4"/>
      <c r="J12" s="3"/>
      <c r="K12" s="17"/>
      <c r="L12" s="4"/>
    </row>
    <row r="13" spans="1:12" x14ac:dyDescent="0.4">
      <c r="B13" s="3" t="s">
        <v>2</v>
      </c>
      <c r="C13" s="2">
        <f>IF(C4=0,0,IF(AND(C4&gt;0,C4&lt;=50),C6,IF(AND(C4&gt;50,C4&lt;=100),C7,IF(AND(C4&gt;100,C4&lt;=200),C8,IF(AND(C4&gt;200,C4&lt;=400),C9,IF(AND(C4&gt;400,C4&lt;=800),C10,IF(C4&gt;800,C11)))))))</f>
        <v>0</v>
      </c>
      <c r="D13" s="4" t="s">
        <v>3</v>
      </c>
      <c r="F13" s="3" t="s">
        <v>2</v>
      </c>
      <c r="G13" s="2">
        <f>IF(G4=0,0,IF(AND(G4&gt;0,G4&lt;=250),G6,IF(AND(G4&gt;250,G4&lt;=500),G7,IF(AND(G4&gt;500,G4&lt;=1000),G8,IF(AND(G4&gt;1000,G4&lt;=2000),G9,IF(AND(G4&gt;2000,G4&lt;=4000),G10,IF(G4&gt;4000,G11)))))))</f>
        <v>0</v>
      </c>
      <c r="H13" s="4" t="s">
        <v>3</v>
      </c>
      <c r="J13" s="3" t="s">
        <v>2</v>
      </c>
      <c r="K13" s="2">
        <f>IF(K4=0,0,IF(AND(K4&gt;0,K4&lt;=750),K6,IF(AND(K4&gt;750,K4&lt;=1500),K7,IF(AND(K4&gt;1500,K4&lt;=3000),K8,IF(AND(K4&gt;3000,K4&lt;=6000),K9,IF(AND(K4&gt;6000,K4&lt;=12000),K10,IF(K4&gt;12000,K11)))))))</f>
        <v>0</v>
      </c>
      <c r="L13" s="4" t="s">
        <v>3</v>
      </c>
    </row>
    <row r="14" spans="1:12" ht="19.5" thickBot="1" x14ac:dyDescent="0.45">
      <c r="B14" s="6"/>
      <c r="C14" s="7"/>
      <c r="D14" s="8"/>
      <c r="F14" s="6"/>
      <c r="G14" s="7"/>
      <c r="H14" s="8"/>
      <c r="J14" s="6"/>
      <c r="K14" s="7"/>
      <c r="L14" s="8"/>
    </row>
    <row r="16" spans="1:12" x14ac:dyDescent="0.4">
      <c r="B16" t="str">
        <f>IF(C13=0,"",IF(C13&gt;0,B17))</f>
        <v/>
      </c>
      <c r="F16" t="str">
        <f>IF(G13=0,"",IF(G13&gt;0,F17))</f>
        <v/>
      </c>
      <c r="J16" t="str">
        <f>IF(K13=0,"",IF(K13&gt;0,J17))</f>
        <v/>
      </c>
    </row>
    <row r="17" spans="2:10" x14ac:dyDescent="0.4">
      <c r="B17" s="43" t="s">
        <v>30</v>
      </c>
      <c r="C17" s="48"/>
      <c r="D17" s="48"/>
      <c r="E17" s="48"/>
      <c r="F17" s="48" t="s">
        <v>30</v>
      </c>
      <c r="G17" s="48"/>
      <c r="H17" s="48"/>
      <c r="I17" s="48"/>
      <c r="J17" s="48" t="s">
        <v>30</v>
      </c>
    </row>
  </sheetData>
  <sheetProtection algorithmName="SHA-512" hashValue="HVbu1/kD+gcDxIhRZ3Gd6JfhaCsvC28CkqY4Ca6fx4TPu/cDnFbe8WcPozJdmCc5nqn2JFY0fnyEjt31bAZxeA==" saltValue="WhWmVgI5/bPQItAFWATwlw==" spinCount="100000" sheet="1" objects="1" scenarios="1"/>
  <phoneticPr fontId="1"/>
  <conditionalFormatting sqref="C6">
    <cfRule type="expression" dxfId="17" priority="22">
      <formula>(C4&lt;=50)</formula>
    </cfRule>
  </conditionalFormatting>
  <conditionalFormatting sqref="C7">
    <cfRule type="expression" dxfId="16" priority="17">
      <formula>AND(C4&gt;50,C4&lt;=100)</formula>
    </cfRule>
  </conditionalFormatting>
  <conditionalFormatting sqref="C8">
    <cfRule type="expression" dxfId="15" priority="16">
      <formula>AND(C4&gt;100,C4&lt;=200)</formula>
    </cfRule>
  </conditionalFormatting>
  <conditionalFormatting sqref="C9">
    <cfRule type="expression" dxfId="14" priority="15">
      <formula>AND(C4&gt;200,C4&lt;=400)</formula>
    </cfRule>
  </conditionalFormatting>
  <conditionalFormatting sqref="C10">
    <cfRule type="expression" dxfId="13" priority="14">
      <formula>AND(C4&gt;400,C4&lt;=800)</formula>
    </cfRule>
  </conditionalFormatting>
  <conditionalFormatting sqref="C11">
    <cfRule type="expression" dxfId="12" priority="13">
      <formula>(C4&gt;800)</formula>
    </cfRule>
  </conditionalFormatting>
  <conditionalFormatting sqref="G6">
    <cfRule type="expression" dxfId="11" priority="12">
      <formula>(G4&lt;=250)</formula>
    </cfRule>
  </conditionalFormatting>
  <conditionalFormatting sqref="G7">
    <cfRule type="expression" dxfId="10" priority="11">
      <formula>AND(G4&gt;250,G4&lt;=500)</formula>
    </cfRule>
  </conditionalFormatting>
  <conditionalFormatting sqref="G8">
    <cfRule type="expression" dxfId="9" priority="10">
      <formula>AND(G4&gt;500,G4&lt;=1000)</formula>
    </cfRule>
  </conditionalFormatting>
  <conditionalFormatting sqref="G9">
    <cfRule type="expression" dxfId="8" priority="9">
      <formula>AND(G4&gt;1000,G4&lt;=2000)</formula>
    </cfRule>
  </conditionalFormatting>
  <conditionalFormatting sqref="G10">
    <cfRule type="expression" dxfId="7" priority="8">
      <formula>AND(G4&gt;2000,G4&lt;=4000)</formula>
    </cfRule>
  </conditionalFormatting>
  <conditionalFormatting sqref="G11">
    <cfRule type="expression" dxfId="6" priority="7">
      <formula>(G4&gt;4000)</formula>
    </cfRule>
  </conditionalFormatting>
  <conditionalFormatting sqref="K6">
    <cfRule type="expression" dxfId="5" priority="6">
      <formula>(K4&lt;=750)</formula>
    </cfRule>
  </conditionalFormatting>
  <conditionalFormatting sqref="K7">
    <cfRule type="expression" dxfId="4" priority="5">
      <formula>AND(K4&gt;750,K4&lt;=1500)</formula>
    </cfRule>
  </conditionalFormatting>
  <conditionalFormatting sqref="K8">
    <cfRule type="expression" dxfId="3" priority="4">
      <formula>AND(K4&gt;1500,K4&lt;=3000)</formula>
    </cfRule>
  </conditionalFormatting>
  <conditionalFormatting sqref="K9">
    <cfRule type="expression" dxfId="2" priority="3">
      <formula>AND(K4&gt;3000,K4&lt;=6000)</formula>
    </cfRule>
  </conditionalFormatting>
  <conditionalFormatting sqref="K10">
    <cfRule type="expression" dxfId="1" priority="2">
      <formula>AND(K4&gt;6000,K4&lt;=12000)</formula>
    </cfRule>
  </conditionalFormatting>
  <conditionalFormatting sqref="K11">
    <cfRule type="expression" dxfId="0" priority="1">
      <formula>(K4&gt;12000)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法務省</dc:creator>
  <cp:lastModifiedBy>法務省</cp:lastModifiedBy>
  <cp:lastPrinted>2022-09-15T12:38:55Z</cp:lastPrinted>
  <dcterms:created xsi:type="dcterms:W3CDTF">2022-07-21T11:43:54Z</dcterms:created>
  <dcterms:modified xsi:type="dcterms:W3CDTF">2022-09-28T04:17:22Z</dcterms:modified>
</cp:coreProperties>
</file>